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<sst xmlns="http://schemas.openxmlformats.org/spreadsheetml/2006/main" count="2764" uniqueCount="2083">
  <si>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</si>
  <si>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</si>
  <si>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</si>
  <si>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</si>
  <si>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</si>
  <si>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</si>
  <si>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</si>
  <si>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</si>
  <si>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</si>
  <si>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</si>
  <si>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</si>
  <si>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</si>
  <si>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</si>
  <si>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</si>
  <si>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</si>
  <si>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</si>
  <si>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</si>
  <si>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</si>
  <si>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</si>
  <si>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</si>
  <si>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</si>
  <si>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</si>
  <si>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</si>
  <si>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</si>
  <si>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</si>
  <si>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</si>
  <si>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</si>
  <si>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</si>
  <si>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</si>
  <si>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</si>
  <si>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</si>
  <si>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</si>
  <si>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</si>
  <si>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</si>
  <si>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</si>
  <si>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</si>
  <si>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</si>
  <si>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</si>
  <si>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</si>
  <si>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</si>
  <si>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</si>
  <si>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</si>
  <si>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</si>
  <si>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</si>
  <si>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</si>
  <si>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</si>
  <si>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</si>
  <si>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</si>
  <si>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</si>
  <si>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</si>
  <si>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</si>
  <si>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</si>
  <si>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</si>
  <si>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</si>
  <si>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</si>
  <si>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</si>
  <si>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</si>
  <si>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</si>
  <si>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</si>
  <si>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</si>
  <si>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</si>
  <si>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</si>
  <si>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</si>
  <si>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</si>
  <si>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</si>
  <si>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</si>
  <si>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</si>
  <si>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</si>
  <si>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</si>
  <si>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</si>
  <si>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</si>
  <si>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</si>
  <si>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</si>
  <si>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</si>
  <si>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</si>
  <si>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</si>
  <si>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</si>
  <si>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</si>
  <si>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</si>
  <si>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</si>
  <si>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</si>
  <si>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</si>
  <si>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</si>
  <si>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</si>
  <si>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</si>
  <si>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</si>
  <si>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</si>
  <si>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</si>
  <si>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</si>
  <si>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</si>
  <si>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</si>
  <si>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</si>
  <si>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</si>
  <si>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</si>
  <si>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</si>
  <si>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</si>
  <si>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</si>
  <si>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</si>
  <si>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</si>
  <si>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</si>
  <si>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</si>
  <si>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</si>
  <si>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</si>
  <si>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</si>
  <si>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</si>
  <si>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</si>
  <si>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</si>
  <si>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</si>
  <si>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</si>
  <si>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</si>
  <si>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</si>
  <si>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</si>
  <si>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</si>
  <si>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</si>
  <si>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</si>
  <si>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</si>
  <si>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</si>
  <si>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</si>
  <si>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</si>
  <si>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</si>
  <si>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</si>
  <si>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</si>
  <si>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</si>
  <si>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</si>
  <si>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</si>
  <si>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</si>
  <si>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</si>
  <si>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</si>
  <si>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</si>
  <si>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</si>
  <si>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</si>
  <si>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</si>
  <si>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</si>
  <si>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</si>
  <si>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</si>
  <si>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</si>
  <si>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</si>
  <si>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</si>
  <si>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</si>
  <si>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</si>
  <si>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</si>
  <si>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</si>
  <si>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</si>
  <si>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</si>
  <si>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</si>
  <si>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</si>
  <si>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</si>
  <si>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</si>
  <si>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</si>
  <si>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</si>
  <si>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</si>
  <si>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</si>
  <si>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</si>
  <si>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</si>
  <si>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</si>
  <si>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</si>
  <si>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</si>
  <si>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</si>
  <si>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</si>
  <si>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</si>
  <si>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</si>
  <si>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</si>
  <si>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</si>
  <si>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</si>
  <si>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</si>
  <si>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</si>
  <si>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</si>
  <si>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</si>
  <si>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</si>
  <si>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</si>
  <si>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</si>
  <si>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</si>
  <si>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</si>
  <si>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</si>
  <si>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</si>
  <si>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</si>
  <si>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</si>
  <si>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</si>
  <si>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</si>
  <si>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</si>
  <si>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</si>
  <si>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</si>
  <si>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</si>
  <si>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</si>
  <si>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</si>
  <si>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</si>
  <si>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</si>
  <si>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</si>
  <si>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</si>
  <si>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</si>
  <si>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</si>
  <si>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</si>
  <si>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</si>
  <si>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</si>
  <si>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</si>
  <si>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</si>
  <si>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</si>
  <si>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</si>
  <si>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</si>
  <si>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</si>
  <si>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</si>
  <si>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</si>
  <si>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</si>
  <si>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</si>
  <si>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</si>
  <si>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</si>
  <si>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</si>
  <si>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</si>
  <si>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</si>
  <si>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</si>
  <si>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</si>
  <si>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</si>
  <si>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</si>
  <si>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</si>
  <si>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</si>
  <si>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</si>
  <si>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</si>
  <si>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</si>
  <si>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</si>
  <si>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</si>
  <si>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</si>
  <si>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</si>
  <si>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</si>
  <si>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</si>
  <si>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</si>
  <si>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</si>
  <si>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</si>
  <si>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</si>
  <si>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</si>
  <si>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</si>
  <si>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</si>
  <si>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</si>
  <si>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</si>
  <si>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</si>
  <si>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</si>
  <si>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</si>
  <si>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</si>
  <si>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</si>
  <si>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</si>
  <si>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</si>
  <si>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</si>
  <si>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</si>
  <si>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</si>
  <si>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</si>
  <si>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</si>
  <si>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</si>
  <si>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</si>
  <si>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</si>
  <si>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</si>
  <si>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</si>
  <si>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</si>
  <si>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</si>
  <si>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</si>
  <si>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</si>
  <si>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</si>
  <si>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</si>
  <si>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</si>
  <si>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</si>
  <si>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</si>
  <si>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</si>
  <si>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</si>
  <si>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</si>
  <si>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</si>
  <si>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</si>
  <si>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</si>
  <si>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</si>
  <si>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</si>
  <si>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</si>
  <si>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</si>
  <si>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</si>
  <si>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</si>
  <si>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</si>
  <si>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</si>
  <si>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</si>
  <si>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</si>
  <si>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</si>
  <si>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</si>
  <si>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</si>
  <si>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</si>
  <si>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</si>
  <si>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</si>
  <si>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</si>
  <si>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</si>
  <si>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</si>
  <si>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</si>
  <si>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</si>
  <si>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</si>
  <si>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</si>
  <si>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</si>
  <si>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</si>
  <si>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</si>
  <si>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</si>
  <si>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</si>
  <si>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</si>
  <si>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</si>
  <si>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</si>
  <si>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</si>
  <si>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</si>
  <si>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</si>
  <si>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</si>
  <si>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</si>
  <si>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</si>
  <si>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</si>
  <si>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</si>
  <si>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</si>
  <si>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</si>
  <si>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</si>
  <si>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</si>
  <si>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</si>
  <si>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</si>
  <si>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</si>
  <si>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</si>
  <si>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</si>
  <si>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</si>
  <si>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</si>
  <si>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</si>
  <si>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</si>
  <si>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</si>
  <si>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</si>
  <si>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</si>
  <si>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</si>
  <si>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</si>
  <si>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</si>
  <si>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</si>
  <si>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</si>
  <si>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</si>
  <si>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</si>
  <si>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</si>
  <si>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</si>
  <si>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</si>
  <si>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</si>
  <si>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</si>
  <si>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</si>
  <si>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</si>
  <si>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</si>
  <si>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</si>
  <si>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</si>
  <si>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</si>
  <si>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</si>
  <si>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</si>
  <si>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</si>
  <si>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</si>
  <si>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</si>
  <si>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</si>
  <si>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</si>
  <si>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</si>
  <si>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</si>
  <si>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</si>
  <si>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</si>
  <si>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</si>
  <si>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</si>
  <si>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</si>
  <si>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</si>
  <si>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</si>
  <si>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</si>
  <si>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</si>
  <si>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</si>
  <si>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</si>
  <si>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</si>
  <si>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</si>
  <si>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</si>
  <si>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</si>
  <si>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</si>
  <si>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</si>
  <si>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</si>
  <si>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</si>
  <si>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</si>
  <si>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</si>
  <si>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</si>
  <si>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</si>
  <si>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</si>
  <si>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</si>
  <si>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</si>
  <si>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</si>
  <si>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</si>
  <si>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</si>
  <si>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</si>
  <si>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</si>
  <si>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</si>
  <si>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</si>
  <si>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</si>
  <si>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</si>
  <si>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</si>
  <si>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</si>
  <si>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</si>
  <si>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</si>
  <si>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</si>
  <si>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</si>
  <si>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</si>
  <si>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</si>
  <si>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</si>
  <si>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</si>
  <si>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</si>
  <si>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</si>
  <si>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</si>
  <si>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</si>
  <si>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</si>
  <si>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</si>
  <si>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</si>
  <si>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</si>
  <si>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</si>
  <si>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</si>
  <si>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</si>
  <si>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</si>
  <si>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</si>
  <si>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</si>
  <si>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</si>
  <si>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</si>
  <si>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</si>
  <si>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</si>
  <si>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</si>
  <si>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</si>
  <si>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</si>
  <si>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</si>
  <si>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</si>
  <si>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</si>
  <si>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</si>
  <si>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</si>
  <si>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</si>
  <si>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</si>
  <si>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</si>
  <si>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</si>
  <si>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</si>
  <si>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</si>
  <si>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</si>
  <si>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</si>
  <si>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</si>
  <si>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</si>
  <si>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</si>
  <si>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</si>
  <si>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</si>
  <si>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</si>
  <si>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</si>
  <si>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</si>
  <si>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</si>
  <si>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</si>
  <si>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</si>
  <si>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</si>
  <si>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</si>
  <si>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</si>
  <si>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</si>
  <si>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</si>
  <si>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</si>
  <si>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</si>
  <si>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</si>
  <si>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</si>
  <si>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</si>
  <si>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</si>
  <si>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</si>
  <si>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</si>
  <si>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</si>
  <si>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</si>
  <si>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</si>
  <si>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</si>
  <si>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</si>
  <si>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</si>
  <si>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</si>
  <si>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</si>
  <si>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</si>
  <si>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</si>
  <si>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</si>
  <si>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</si>
  <si>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</si>
  <si>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</si>
  <si>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</si>
  <si>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</si>
  <si>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</si>
  <si>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</si>
  <si>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</si>
  <si>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</si>
  <si>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</si>
  <si>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</si>
  <si>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</si>
  <si>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</si>
  <si>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</si>
  <si>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</si>
  <si>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</si>
  <si>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</si>
  <si>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</si>
  <si>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</si>
  <si>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</si>
  <si>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</si>
  <si>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</si>
  <si>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</si>
  <si>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</si>
  <si>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</si>
  <si>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</si>
  <si>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</si>
  <si>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</si>
  <si>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</si>
  <si>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</si>
  <si>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</si>
  <si>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</si>
  <si>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</si>
  <si>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</si>
  <si>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</si>
  <si>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</si>
  <si>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</si>
  <si>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</si>
  <si>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</si>
  <si>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</si>
  <si>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</si>
  <si>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</si>
  <si>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</si>
  <si>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</si>
  <si>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</si>
  <si>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</si>
  <si>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</si>
  <si>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</si>
  <si>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</si>
  <si>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</si>
  <si>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</si>
  <si>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</si>
  <si>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</si>
  <si>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</si>
  <si>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</si>
  <si>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</si>
  <si>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</si>
  <si>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</si>
  <si>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</si>
  <si>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</si>
  <si>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</si>
  <si>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</si>
  <si>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</si>
  <si>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</si>
  <si>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</si>
  <si>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</si>
  <si>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</si>
  <si>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</si>
  <si>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</si>
  <si>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</si>
  <si>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</si>
  <si>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</si>
  <si>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</si>
  <si>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</si>
  <si>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</si>
  <si>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</si>
  <si>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</si>
  <si>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</si>
  <si>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</si>
  <si>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</si>
  <si>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</si>
  <si>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</si>
  <si>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</si>
  <si>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</si>
  <si>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</si>
  <si>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</si>
  <si>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</si>
  <si>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</si>
  <si>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</si>
  <si>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</si>
  <si>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</si>
  <si>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</si>
  <si>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</si>
  <si>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</si>
  <si>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</si>
  <si>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</si>
  <si>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</si>
  <si>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</si>
  <si>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</si>
  <si>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</si>
  <si>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</si>
  <si>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</si>
  <si>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</si>
  <si>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</si>
  <si>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</si>
  <si>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</si>
  <si>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</si>
  <si>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</si>
  <si>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</si>
  <si>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</si>
  <si>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</si>
  <si>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</si>
  <si>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</si>
  <si>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</si>
  <si>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</si>
  <si>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</si>
  <si>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</si>
  <si>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</si>
  <si>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</si>
  <si>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</si>
  <si>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</si>
  <si>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</si>
  <si>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</si>
  <si>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</si>
  <si>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</si>
  <si>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</si>
  <si>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</si>
  <si>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</si>
  <si>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</si>
  <si>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</si>
  <si>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</si>
  <si>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</si>
  <si>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</si>
  <si>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</si>
  <si>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</si>
  <si>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</si>
  <si>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</si>
  <si>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</si>
  <si>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</si>
  <si>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</si>
  <si>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</si>
  <si>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</si>
  <si>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</si>
  <si>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</si>
  <si>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</si>
  <si>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</si>
  <si>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</si>
  <si>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</si>
  <si>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</si>
  <si>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</si>
  <si>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</si>
  <si>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</si>
  <si>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</si>
  <si>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</si>
  <si>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</si>
  <si>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</si>
  <si>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</si>
  <si>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</si>
  <si>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</si>
  <si>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</si>
  <si>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</si>
  <si>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</si>
  <si>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</si>
  <si>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</si>
  <si>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</si>
  <si>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</si>
  <si>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</si>
  <si>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</si>
  <si>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</si>
  <si>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</si>
  <si>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</si>
  <si>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</si>
  <si>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</si>
  <si>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</si>
  <si>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</si>
  <si>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</si>
  <si>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</si>
  <si>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</si>
  <si>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</si>
  <si>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</si>
  <si>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</si>
  <si>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</si>
  <si>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</si>
  <si>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</si>
  <si>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</si>
  <si>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</si>
  <si>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</si>
  <si>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</si>
  <si>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</si>
  <si>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</si>
  <si>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</si>
  <si>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</si>
  <si>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</si>
  <si>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</si>
  <si>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</si>
  <si>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</si>
  <si>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</si>
  <si>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</si>
  <si>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</si>
  <si>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</si>
  <si>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</si>
  <si>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</si>
  <si>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</si>
  <si>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</si>
  <si>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</si>
  <si>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</si>
  <si>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</si>
  <si>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</si>
  <si>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</si>
  <si>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</si>
  <si>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</si>
  <si>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</si>
  <si>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</si>
  <si>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</si>
  <si>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</si>
  <si>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</si>
  <si>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</si>
  <si>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</si>
  <si>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</si>
  <si>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</si>
  <si>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</si>
  <si>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</si>
  <si>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</si>
  <si>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</si>
  <si>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</si>
  <si>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</si>
  <si>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</si>
  <si>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</si>
  <si>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</si>
  <si>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</si>
  <si>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</si>
  <si>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</si>
  <si>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</si>
  <si>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</si>
  <si>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</si>
  <si>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</si>
  <si>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</si>
  <si>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</si>
  <si>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</si>
  <si>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</si>
  <si>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</si>
  <si>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</si>
  <si>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</si>
  <si>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</si>
  <si>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</si>
  <si>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</si>
  <si>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</si>
  <si>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</si>
  <si>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</si>
  <si>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</si>
  <si>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</si>
  <si>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</si>
  <si>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</si>
  <si>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</si>
  <si>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</si>
  <si>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</si>
  <si>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</si>
  <si>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</si>
  <si>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</si>
  <si>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</si>
  <si>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</si>
  <si>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</si>
  <si>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</si>
  <si>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</si>
  <si>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</si>
  <si>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</si>
  <si>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</si>
  <si>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</si>
  <si>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</si>
  <si>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</si>
  <si>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</si>
  <si>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</si>
  <si>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</si>
  <si>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</si>
  <si>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</si>
  <si>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</si>
  <si>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</si>
  <si>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</si>
  <si>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</si>
  <si>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</si>
  <si>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</si>
  <si>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</si>
  <si>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</si>
  <si>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</si>
  <si>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</si>
  <si>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</si>
  <si>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</si>
  <si>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</si>
  <si>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</si>
  <si>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</si>
  <si>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</si>
  <si>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</si>
  <si>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</si>
  <si>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</si>
  <si>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</si>
  <si>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</si>
  <si>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</si>
  <si>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</si>
  <si>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</si>
  <si>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</si>
  <si>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</si>
  <si>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</si>
  <si>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</si>
  <si>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</si>
  <si>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</si>
  <si>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</si>
  <si>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</si>
  <si>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</si>
  <si>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</si>
  <si>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</si>
  <si>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</si>
  <si>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</si>
  <si>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</si>
  <si>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</si>
  <si>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</si>
  <si>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</si>
  <si>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</si>
  <si>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</si>
  <si>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</si>
  <si>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</si>
  <si>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</si>
  <si>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</si>
  <si>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</si>
  <si>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</si>
  <si>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</si>
  <si>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</si>
  <si>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</si>
  <si>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</si>
  <si>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</si>
  <si>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</si>
  <si>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</si>
  <si>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</si>
  <si>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</si>
  <si>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</si>
  <si>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</si>
  <si>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</si>
  <si>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</si>
  <si>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</si>
  <si>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</si>
  <si>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</si>
  <si>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</si>
  <si>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</si>
  <si>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</si>
  <si>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</si>
  <si>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</si>
  <si>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</si>
  <si>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</si>
  <si>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</si>
  <si>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</si>
  <si>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</si>
  <si>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</si>
  <si>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</si>
  <si>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</si>
  <si>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</si>
  <si>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</si>
  <si>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</si>
  <si>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</si>
  <si>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</si>
  <si>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</si>
  <si>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</si>
  <si>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</si>
  <si>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</si>
  <si>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</si>
  <si>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</si>
  <si>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</si>
  <si>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</si>
  <si>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</si>
  <si>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</si>
  <si>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</si>
  <si>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</si>
  <si>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</si>
  <si>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</si>
  <si>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</si>
  <si>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</si>
  <si>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</si>
  <si>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</si>
  <si>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</si>
  <si>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</si>
  <si>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</si>
  <si>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</si>
  <si>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</si>
  <si>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</si>
  <si>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</si>
  <si>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</si>
  <si>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</si>
  <si>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</si>
  <si>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</si>
  <si>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</si>
  <si>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</si>
  <si>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</si>
  <si>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</si>
  <si>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</si>
  <si>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</si>
  <si>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</si>
  <si>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</si>
  <si>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</si>
  <si>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</si>
  <si>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</si>
  <si>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</si>
  <si>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</si>
  <si>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</si>
  <si>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</si>
  <si>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</si>
  <si>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</si>
  <si>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</si>
  <si>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</si>
  <si>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</si>
  <si>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</si>
  <si>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</si>
  <si>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</si>
  <si>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</si>
  <si>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</si>
  <si>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</si>
  <si>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</si>
  <si>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</si>
  <si>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</si>
  <si>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</si>
  <si>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</si>
  <si>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</si>
  <si>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</si>
  <si>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</si>
  <si>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</si>
  <si>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</si>
  <si>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</si>
  <si>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</si>
  <si>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</si>
  <si>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</si>
  <si>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</si>
  <si>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</si>
  <si>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</si>
  <si>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</si>
  <si>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</si>
  <si>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</si>
  <si>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</si>
  <si>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</si>
  <si>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</si>
  <si>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</si>
  <si>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</si>
  <si>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</si>
  <si>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</si>
  <si>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</si>
  <si>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</si>
  <si>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</si>
  <si>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</si>
  <si>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</si>
  <si>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</si>
  <si>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</si>
  <si>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</si>
  <si>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</si>
  <si>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</si>
  <si>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</si>
  <si>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</si>
  <si>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</si>
  <si>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</si>
  <si>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</si>
  <si>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</si>
  <si>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</si>
  <si>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</si>
  <si>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</si>
  <si>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</si>
  <si>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</si>
  <si>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</si>
  <si>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</si>
  <si>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</si>
  <si>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</si>
  <si>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</si>
  <si>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</si>
  <si>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</si>
  <si>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</si>
  <si>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</si>
  <si>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</si>
  <si>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</si>
  <si>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</si>
  <si>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</si>
  <si>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</si>
  <si>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</si>
  <si>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</si>
  <si>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</si>
  <si>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</si>
  <si>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</si>
  <si>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</si>
  <si>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</si>
  <si>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</si>
  <si>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</si>
  <si>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</si>
  <si>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</si>
  <si>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</si>
  <si>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</si>
  <si>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</si>
  <si>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</si>
  <si>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</si>
  <si>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</si>
  <si>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</si>
  <si>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</si>
  <si>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</si>
  <si>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</si>
  <si>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</si>
  <si>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</si>
  <si>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</si>
  <si>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</si>
  <si>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</si>
  <si>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</si>
  <si>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</si>
  <si>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</si>
  <si>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</si>
  <si>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</si>
  <si>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</si>
  <si>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</si>
  <si>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</si>
  <si>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</si>
  <si>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</si>
  <si>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</si>
  <si>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</si>
  <si>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</si>
  <si>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</si>
  <si>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</si>
  <si>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</si>
  <si>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</si>
  <si>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</si>
  <si>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</si>
  <si>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</si>
  <si>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</si>
  <si>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</si>
  <si>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</si>
  <si>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</si>
  <si>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</si>
  <si>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</si>
  <si>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</si>
  <si>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</si>
  <si>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</si>
  <si>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</si>
  <si>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</si>
  <si>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</si>
  <si>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</si>
  <si>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</si>
  <si>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</si>
  <si>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</si>
  <si>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</si>
  <si>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</si>
  <si>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</si>
  <si>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</si>
  <si>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</si>
  <si>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</si>
  <si>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</si>
  <si>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</si>
  <si>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</si>
  <si>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</si>
  <si>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</si>
  <si>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</si>
  <si>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</si>
  <si>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</si>
  <si>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</si>
  <si>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</si>
  <si>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</si>
  <si>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</si>
  <si>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</si>
  <si>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</si>
  <si>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</si>
  <si>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</si>
  <si>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</si>
  <si>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</si>
  <si>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</si>
  <si>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</si>
  <si>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</si>
  <si>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</si>
  <si>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</si>
  <si>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</si>
  <si>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</si>
  <si>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</si>
  <si>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</si>
  <si>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</si>
  <si>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</si>
  <si>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</si>
  <si>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</si>
  <si>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</si>
  <si>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</si>
  <si>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</si>
  <si>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</si>
  <si>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</si>
  <si>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</si>
  <si>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</si>
  <si>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</si>
  <si>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</si>
  <si>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</si>
  <si>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</si>
  <si>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</si>
  <si>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</si>
  <si>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</si>
  <si>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</si>
  <si>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</si>
  <si>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</si>
  <si>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</si>
  <si>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</si>
  <si>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</si>
  <si>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</si>
  <si>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</si>
  <si>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</si>
  <si>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</si>
  <si>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</si>
  <si>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</si>
  <si>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</si>
  <si>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</si>
  <si>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</si>
  <si>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</si>
  <si>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</si>
  <si>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</si>
  <si>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</si>
  <si>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</si>
  <si>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</si>
  <si>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</si>
  <si>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</si>
  <si>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</si>
  <si>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</si>
  <si>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</si>
  <si>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</si>
  <si>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</si>
  <si>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</si>
  <si>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</si>
  <si>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</si>
  <si>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</si>
  <si>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</si>
  <si>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</si>
  <si>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</si>
  <si>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</si>
  <si>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</si>
  <si>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</si>
  <si>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</si>
  <si>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</si>
  <si>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</si>
  <si>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</si>
  <si>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</si>
  <si>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</si>
  <si>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</si>
  <si>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</si>
  <si>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</si>
  <si>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</si>
  <si>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</si>
  <si>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</si>
  <si>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</si>
  <si>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</si>
  <si>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</si>
  <si>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</si>
  <si>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</si>
  <si>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</si>
  <si>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</si>
  <si>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</si>
  <si>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</si>
  <si>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</si>
  <si>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</si>
  <si>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</si>
  <si>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</si>
  <si>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</si>
  <si>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</si>
  <si>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</si>
  <si>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</si>
  <si>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</si>
  <si>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</si>
  <si>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</si>
  <si>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</si>
  <si>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</si>
  <si>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</si>
  <si>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</si>
  <si>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</si>
  <si>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</si>
  <si>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</si>
  <si>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</si>
  <si>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</si>
  <si>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</si>
  <si>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</si>
  <si>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</si>
  <si>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</si>
  <si>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</si>
  <si>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</si>
  <si>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</si>
  <si>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</si>
  <si>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</si>
  <si>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</si>
  <si>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</si>
  <si>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</si>
  <si>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</si>
  <si>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</si>
  <si>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</si>
  <si>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</si>
  <si>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</si>
  <si>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</si>
  <si>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</si>
  <si>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</si>
  <si>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</si>
  <si>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</si>
  <si>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</si>
  <si>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</si>
  <si>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</si>
  <si>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</si>
  <si>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</si>
  <si>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</si>
  <si>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</si>
  <si>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</si>
  <si>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</si>
  <si>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</si>
  <si>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</si>
  <si>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</si>
  <si>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</si>
  <si>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</si>
  <si>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</si>
  <si>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</si>
  <si>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</si>
  <si>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</si>
  <si>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</si>
  <si>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</si>
  <si>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</si>
  <si>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</si>
  <si>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</si>
  <si>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</si>
  <si>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</si>
  <si>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</si>
  <si>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</si>
  <si>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</si>
  <si>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</si>
  <si>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</si>
  <si>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</si>
  <si>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</si>
  <si>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</si>
  <si>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</si>
  <si>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</si>
  <si>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</si>
  <si>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</si>
  <si>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</si>
  <si>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</si>
  <si>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</si>
  <si>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</si>
  <si>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</si>
  <si>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</si>
  <si>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</si>
  <si>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</si>
  <si>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</si>
  <si>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</si>
  <si>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</si>
  <si>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</si>
  <si>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</si>
  <si>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</si>
  <si>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</si>
  <si>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</si>
  <si>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</si>
  <si>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</si>
  <si>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</si>
  <si>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</si>
  <si>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</si>
  <si>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</si>
  <si>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</si>
  <si>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</si>
  <si>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</si>
  <si>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</si>
  <si>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</si>
  <si>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</si>
  <si>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</si>
  <si>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</si>
  <si>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</si>
  <si>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</si>
  <si>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</si>
  <si>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</si>
  <si>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</si>
  <si>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</si>
  <si>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</si>
  <si>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</si>
  <si>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</si>
  <si>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</si>
  <si>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</si>
  <si>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</si>
  <si>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</si>
  <si>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</si>
  <si>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</si>
  <si>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</si>
  <si>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</si>
  <si>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</si>
  <si>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</si>
  <si>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</si>
  <si>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</si>
  <si>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</si>
  <si>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</si>
  <si>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</si>
  <si>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</si>
  <si>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</si>
  <si>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</si>
  <si>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</si>
  <si>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</si>
  <si>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</si>
  <si>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</si>
  <si>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</si>
  <si>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</si>
  <si>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</si>
  <si>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</si>
  <si>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</si>
  <si>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</si>
  <si>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</si>
  <si>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</si>
  <si>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</si>
  <si>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</si>
  <si>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</si>
  <si>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</si>
  <si>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</si>
  <si>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</si>
  <si>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</si>
  <si>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</si>
  <si>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</si>
  <si>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</si>
  <si>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</si>
  <si>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</si>
  <si>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</si>
  <si>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</si>
  <si>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</si>
  <si>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</si>
  <si>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</si>
  <si>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</si>
  <si>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</si>
  <si>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</si>
  <si>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</si>
  <si>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</si>
  <si>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</si>
  <si>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</si>
  <si>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</si>
  <si>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</si>
  <si>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</si>
  <si>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</si>
  <si>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</si>
  <si>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</si>
  <si>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</si>
  <si>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</si>
  <si>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</si>
  <si>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</si>
  <si>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</si>
  <si>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</si>
  <si>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</si>
  <si>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</si>
  <si>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</si>
  <si>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</si>
  <si>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</si>
  <si>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</si>
  <si>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</si>
  <si>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</si>
  <si>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</si>
  <si>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</si>
  <si>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</si>
  <si>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</si>
  <si>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</si>
  <si>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</si>
  <si>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</si>
  <si>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</si>
  <si>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</si>
  <si>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</si>
  <si>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</si>
  <si>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</si>
  <si>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</si>
  <si>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</si>
  <si>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</si>
  <si>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</si>
  <si>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</si>
  <si>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</si>
  <si>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</si>
  <si>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</si>
  <si>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</si>
  <si>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</si>
  <si>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</si>
  <si>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</si>
  <si>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</si>
  <si>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</si>
  <si>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</si>
  <si>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</si>
  <si>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</si>
  <si>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</si>
  <si>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</si>
  <si>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</si>
  <si>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</si>
  <si>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</si>
  <si>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</si>
  <si>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</si>
  <si>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</si>
  <si>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</si>
  <si>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</si>
  <si>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</si>
  <si>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</si>
  <si>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</si>
  <si>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</si>
  <si>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</si>
  <si>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</si>
  <si>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</si>
  <si>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</si>
  <si>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</si>
  <si>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</si>
  <si>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</si>
  <si>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</si>
  <si>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</si>
  <si>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</si>
  <si>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</si>
  <si>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</si>
  <si>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</si>
  <si>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</si>
  <si>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</si>
  <si>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</si>
  <si>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</si>
  <si>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</si>
  <si>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</si>
  <si>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</si>
  <si>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</si>
  <si>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</si>
  <si>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</si>
  <si>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</si>
  <si>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</si>
  <si>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</si>
  <si>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</si>
  <si>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</si>
  <si>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</si>
  <si>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</si>
  <si>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</si>
  <si>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</si>
  <si>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</si>
  <si>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</si>
  <si>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</si>
  <si>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</si>
  <si>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</si>
  <si>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</si>
  <si>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</si>
  <si>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</si>
  <si>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</si>
  <si>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</si>
  <si>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</si>
  <si>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</si>
  <si>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</si>
  <si>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</si>
  <si>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</si>
  <si>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</si>
  <si>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</si>
  <si>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</si>
  <si>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</si>
  <si>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</si>
  <si>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</si>
  <si>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</si>
  <si>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</si>
  <si>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</si>
  <si>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</si>
  <si>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</si>
  <si>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</si>
  <si>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</si>
  <si>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</si>
  <si>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</si>
  <si>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</si>
  <si>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</si>
  <si>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</si>
  <si>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</si>
  <si>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</si>
  <si>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</si>
  <si>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</si>
  <si>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</si>
  <si>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</si>
  <si>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</si>
  <si>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</si>
  <si>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</si>
  <si>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</si>
  <si>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</si>
  <si>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</si>
  <si>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</si>
  <si>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</si>
  <si>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</si>
  <si>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</si>
  <si>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</si>
  <si>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</si>
  <si>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</si>
  <si>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</si>
  <si>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</si>
  <si>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</si>
  <si>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</si>
  <si>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</si>
  <si>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</si>
  <si>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</si>
  <si>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</si>
  <si>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</si>
  <si>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</si>
  <si>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</si>
  <si>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</si>
  <si>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</si>
  <si>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</si>
  <si>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</si>
  <si>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</si>
  <si>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</si>
  <si>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</si>
  <si>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</si>
  <si>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</si>
  <si>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</si>
  <si>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</si>
  <si>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</si>
  <si>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</si>
  <si>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</si>
  <si>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</si>
  <si>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</si>
  <si>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</si>
  <si>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</si>
  <si>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</si>
  <si>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</si>
  <si>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</si>
  <si>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</si>
  <si>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</si>
  <si>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</si>
  <si>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</si>
  <si>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</si>
  <si>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</si>
  <si>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</si>
  <si>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</si>
  <si>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</si>
  <si>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</si>
  <si>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</si>
  <si>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</si>
  <si>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</si>
  <si>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</si>
  <si>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</si>
  <si>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</si>
  <si>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</si>
  <si>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</si>
  <si>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</si>
  <si>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</si>
  <si>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</si>
  <si>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</si>
  <si>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</si>
  <si>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</si>
  <si>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</si>
  <si>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</si>
  <si>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</si>
  <si>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</si>
  <si>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</si>
  <si>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</si>
  <si>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</si>
  <si>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</si>
  <si>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</si>
  <si>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</si>
  <si>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</si>
  <si>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</si>
  <si>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</si>
  <si>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</si>
  <si>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</si>
  <si>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</si>
  <si>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</si>
  <si>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</si>
  <si>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</si>
  <si>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</si>
  <si>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</si>
  <si>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</si>
  <si>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</si>
  <si>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</si>
  <si>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</si>
  <si>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</si>
  <si>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</si>
  <si>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</si>
  <si>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</si>
  <si>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</si>
  <si>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</si>
  <si>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</si>
  <si>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</si>
  <si>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</si>
  <si>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</si>
  <si>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</si>
  <si>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</si>
  <si>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</si>
  <si>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</si>
  <si>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</si>
  <si>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</si>
  <si>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</si>
  <si>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</si>
  <si>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</si>
  <si>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</si>
  <si>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</si>
  <si>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</si>
  <si>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</si>
  <si>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</si>
  <si>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</si>
  <si>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</si>
  <si>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</si>
  <si>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</si>
  <si>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</si>
  <si>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</si>
  <si>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</si>
  <si>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</si>
  <si>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</si>
  <si>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</si>
  <si>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</si>
  <si>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</si>
  <si>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</si>
  <si>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</si>
  <si>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</si>
  <si>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</si>
  <si>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</si>
  <si>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</si>
  <si>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</si>
  <si>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</si>
  <si>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</si>
  <si>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</si>
  <si>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</si>
  <si>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</si>
  <si>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</si>
  <si>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</si>
  <si>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</si>
  <si>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</si>
  <si>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</si>
  <si>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</si>
  <si>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</si>
  <si>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</si>
  <si>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</si>
  <si>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</si>
  <si>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</si>
  <si>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</si>
  <si>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</si>
  <si>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</si>
  <si>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</si>
  <si>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</si>
  <si>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</si>
  <si>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</si>
  <si>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</si>
  <si>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</si>
  <si>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</si>
  <si>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</si>
  <si>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</si>
  <si>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</si>
  <si>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</si>
  <si>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</si>
  <si>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</si>
  <si>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</si>
  <si>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</si>
  <si>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</si>
  <si>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</si>
  <si>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</si>
  <si>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</si>
  <si>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</si>
  <si>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</si>
  <si>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</si>
  <si>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</si>
  <si>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</si>
  <si>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</si>
  <si>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</si>
  <si>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</si>
  <si>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</si>
  <si>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</si>
  <si>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</si>
  <si>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</si>
  <si>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</si>
  <si>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</si>
  <si>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</si>
  <si>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</si>
  <si>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</si>
  <si>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</si>
  <si>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</si>
  <si>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</si>
  <si>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</si>
  <si>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</si>
  <si>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</si>
  <si>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</si>
  <si>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</si>
  <si>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</si>
  <si>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</si>
  <si>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</si>
  <si>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</si>
  <si>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</si>
  <si>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</si>
  <si>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</si>
  <si>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</si>
  <si>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</si>
  <si>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</si>
  <si>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</si>
  <si>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</si>
  <si>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</si>
  <si>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</si>
  <si>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</si>
  <si>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</si>
  <si>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</si>
  <si>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</si>
  <si>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</si>
  <si>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</si>
  <si>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</si>
  <si>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</si>
  <si>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</si>
  <si>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</si>
  <si>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</si>
  <si>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</si>
  <si>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</si>
  <si>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</si>
  <si>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</si>
  <si>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</si>
  <si>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</si>
  <si>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</si>
  <si>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</si>
  <si>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</si>
  <si>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</si>
  <si>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</si>
  <si>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</si>
  <si>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</si>
  <si>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</si>
  <si>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</si>
  <si>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</si>
  <si>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</si>
  <si>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</si>
  <si>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</si>
  <si>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</si>
  <si>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</si>
  <si>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</si>
  <si>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</si>
  <si>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</si>
  <si>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</si>
  <si>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</si>
  <si>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</si>
  <si>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</si>
  <si>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</si>
  <si>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</si>
  <si>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</si>
  <si>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</si>
  <si>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</si>
  <si>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</si>
  <si>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</si>
  <si>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</si>
  <si>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</si>
  <si>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</si>
  <si>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</si>
  <si>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</si>
  <si>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</si>
  <si>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</si>
  <si>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</si>
  <si>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</si>
  <si>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</si>
  <si>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</si>
  <si>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</si>
  <si>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</si>
  <si>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</si>
  <si>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</si>
  <si>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</si>
  <si>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</si>
  <si>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</si>
  <si>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</si>
  <si>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</si>
  <si>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</si>
  <si>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</si>
  <si>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</si>
  <si>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</si>
  <si>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</si>
  <si>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</si>
  <si>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</si>
  <si>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</si>
  <si>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</si>
  <si>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</si>
  <si>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</si>
  <si>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</si>
  <si>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</si>
  <si>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</si>
  <si>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</si>
  <si>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</si>
  <si>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</si>
  <si>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</si>
  <si>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</si>
  <si>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</si>
  <si>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</si>
  <si>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</si>
  <si>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</si>
  <si>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</si>
  <si>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</si>
  <si>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</si>
  <si>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</si>
  <si>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</si>
  <si>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</si>
  <si>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</si>
  <si>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</si>
  <si>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</si>
  <si>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</si>
  <si>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</si>
  <si>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</si>
  <si>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</si>
  <si>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</si>
  <si>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</si>
  <si>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</si>
  <si>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</si>
  <si>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</si>
  <si>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</si>
  <si>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</si>
  <si>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</si>
  <si>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</si>
  <si>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</si>
  <si>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</si>
  <si>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</si>
  <si>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</si>
  <si>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</si>
  <si>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</si>
  <si>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</si>
  <si>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</si>
  <si>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</si>
  <si>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</si>
  <si>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</si>
  <si>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</si>
  <si>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</si>
  <si>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</si>
  <si>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</si>
  <si>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</si>
  <si>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</si>
  <si>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</si>
  <si>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</si>
  <si>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</si>
  <si>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</si>
  <si>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</si>
  <si>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</si>
  <si>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</si>
  <si>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</si>
  <si>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</si>
  <si>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</si>
  <si>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</si>
  <si>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</si>
  <si>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</si>
  <si>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</si>
  <si>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</si>
  <si>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</si>
  <si>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</si>
  <si>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</si>
  <si>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</si>
  <si>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</si>
  <si>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</si>
  <si>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</si>
  <si>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</si>
  <si>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</si>
  <si>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</si>
  <si>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</si>
  <si>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</si>
  <si>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</si>
  <si>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</si>
  <si>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</si>
  <si>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</si>
  <si>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</si>
  <si>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</si>
  <si>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</si>
  <si>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</si>
  <si>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</si>
  <si>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</si>
  <si>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</si>
  <si>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</si>
  <si>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</si>
  <si>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</si>
  <si>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</si>
  <si>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</si>
  <si>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</si>
  <si>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</si>
  <si>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</si>
  <si>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</si>
  <si>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</si>
  <si>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</si>
  <si>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</si>
  <si>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</si>
  <si>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</si>
  <si>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</si>
  <si>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</si>
  <si>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</si>
  <si>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</si>
  <si>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</si>
  <si>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</si>
  <si>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</si>
  <si>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</si>
  <si>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</si>
  <si>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</si>
  <si>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</si>
  <si>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</si>
  <si>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</si>
  <si>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</si>
  <si>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</si>
  <si>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</si>
  <si>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</si>
  <si>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</si>
  <si>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</si>
  <si>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</si>
  <si>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</si>
  <si>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</si>
  <si>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</si>
  <si>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</si>
  <si>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</si>
  <si>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</si>
  <si>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</si>
  <si>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</si>
  <si>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</si>
  <si>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</si>
  <si>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</si>
  <si>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</si>
  <si>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</si>
  <si>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</si>
  <si>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</si>
  <si>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</si>
  <si>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</si>
  <si>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</si>
  <si>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</si>
  <si>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</si>
  <si>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</si>
  <si>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</si>
  <si>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</si>
  <si>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</si>
  <si>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</si>
  <si>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</si>
  <si>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</si>
  <si>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</si>
  <si>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</si>
  <si>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</si>
  <si>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</si>
  <si>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</si>
  <si>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</si>
  <si>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</si>
  <si>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</si>
  <si>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</si>
  <si>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</si>
  <si>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</si>
  <si>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</si>
  <si>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</si>
  <si>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</si>
  <si>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</si>
  <si>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</si>
  <si>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</si>
  <si>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</si>
  <si>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</si>
  <si>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</si>
  <si>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</si>
  <si>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</si>
  <si>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</si>
  <si>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</si>
  <si>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</si>
  <si>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</si>
  <si>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</si>
  <si>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</si>
  <si>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</si>
  <si>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</si>
  <si>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</si>
  <si>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</si>
  <si>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</si>
  <si>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</si>
  <si>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</si>
  <si>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</si>
  <si>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</si>
  <si>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</si>
  <si>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</si>
  <si>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</si>
  <si>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</si>
  <si>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</si>
  <si>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</si>
  <si>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</si>
  <si>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</si>
  <si>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</si>
  <si>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</si>
  <si>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</si>
  <si>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</si>
  <si>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</si>
  <si>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</si>
  <si>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</si>
  <si>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</si>
  <si>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</si>
  <si>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</si>
  <si>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</si>
  <si>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</si>
  <si>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</si>
  <si>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</si>
  <si>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</si>
  <si>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</si>
  <si>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</si>
  <si>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</si>
  <si>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</si>
  <si>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</si>
  <si>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</si>
  <si>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</si>
  <si>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</si>
  <si>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</si>
  <si>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</si>
  <si>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</si>
  <si>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</si>
  <si>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</si>
  <si>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</si>
  <si>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</si>
  <si>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</si>
  <si>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</si>
  <si>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</si>
  <si>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</si>
  <si>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</si>
  <si>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</si>
  <si>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</si>
  <si>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</si>
  <si>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</si>
  <si>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</si>
  <si>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</si>
  <si>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</si>
  <si>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</si>
  <si>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</si>
  <si>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</si>
  <si>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</si>
  <si>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</si>
  <si>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</si>
  <si>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</si>
  <si>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</si>
  <si>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</si>
  <si>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</si>
  <si>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</si>
  <si>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</si>
  <si>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</si>
  <si>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</si>
  <si>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</si>
  <si>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</si>
  <si>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</si>
  <si>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</si>
  <si>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</si>
  <si>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</si>
  <si>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</si>
  <si>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</si>
  <si>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</si>
  <si>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</si>
  <si>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</si>
  <si>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</si>
  <si>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</si>
  <si>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</si>
  <si>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</si>
  <si>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</si>
  <si>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</si>
  <si>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</si>
  <si>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</si>
  <si>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</si>
  <si>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</si>
  <si>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</si>
  <si>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</si>
  <si>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</si>
  <si>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</si>
  <si>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</si>
  <si>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</si>
  <si>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</si>
  <si>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</si>
  <si>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</si>
  <si>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</si>
  <si>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</si>
  <si>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</si>
  <si>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</si>
  <si>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</si>
  <si>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</si>
  <si>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</si>
  <si>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</si>
  <si>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</si>
  <si>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</si>
  <si>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</si>
  <si>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</si>
  <si>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</si>
  <si>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</si>
  <si>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</si>
  <si>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</si>
  <si>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</si>
  <si>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</si>
  <si>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</si>
  <si>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</si>
  <si>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</si>
  <si>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</si>
  <si>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</si>
  <si>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</si>
  <si>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</si>
  <si>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</si>
  <si>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</si>
  <si>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</si>
  <si>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</si>
  <si>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</si>
  <si>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</si>
  <si>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</si>
  <si>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</si>
  <si>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</si>
  <si>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</si>
  <si>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</si>
  <si>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</si>
  <si>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</si>
  <si>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</si>
  <si>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</si>
  <si>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</si>
  <si>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</si>
  <si>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</si>
  <si>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</si>
  <si>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</si>
  <si>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</si>
  <si>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</si>
  <si>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</si>
  <si>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</si>
  <si>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</si>
  <si>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</si>
  <si>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</si>
  <si>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</si>
  <si>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</si>
  <si>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</si>
  <si>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</si>
  <si>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</si>
  <si>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</si>
  <si>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</si>
  <si>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</si>
  <si>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</si>
  <si>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</si>
  <si>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</si>
  <si>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</si>
  <si>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</si>
  <si>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</si>
  <si>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</si>
  <si>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</si>
  <si>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</si>
  <si>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</si>
  <si>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</si>
  <si>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</si>
  <si>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</si>
  <si>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</si>
  <si>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</si>
  <si>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</si>
  <si>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</si>
  <si>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</si>
  <si>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</si>
  <si>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</si>
  <si>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</si>
  <si>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</si>
  <si>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</si>
  <si>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</si>
  <si>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</si>
  <si>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</si>
  <si>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</si>
  <si>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</si>
  <si>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</si>
  <si>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</si>
  <si>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</si>
  <si>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</si>
  <si>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</si>
  <si>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</si>
  <si>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</si>
  <si>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Патриарх Евтимий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</si>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</sst>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47" fillId="75" borderId="13" xfId="34" applyNumberFormat="1" applyFont="1" applyFill="1" applyBorder="1" applyAlignment="1" applyProtection="1">
      <alignment horizontal="center" vertical="center" wrapText="1"/>
      <protection/>
    </xf>
    <xf numFmtId="0" fontId="269" fillId="39" borderId="26" xfId="34" applyFont="1" applyFill="1" applyBorder="1" applyAlignment="1">
      <alignment vertical="center"/>
      <protection/>
    </xf>
    <xf numFmtId="1" fontId="247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47" fillId="39" borderId="18" xfId="34" applyNumberFormat="1" applyFont="1" applyFill="1" applyBorder="1" applyAlignment="1" applyProtection="1">
      <alignment horizontal="center" vertical="center" wrapText="1"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ОУ Патриарх Евтимий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668" t="s">
        <v>980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982</v>
      </c>
      <c r="O6" s="997"/>
      <c r="P6" s="1034">
        <f>OTCHET!F9</f>
        <v>45016</v>
      </c>
      <c r="Q6" s="1033" t="s">
        <v>982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670" t="s">
        <v>959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673" t="s">
        <v>960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997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1992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1978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1977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999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1001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1003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1005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1007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1009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1979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1012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1015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1017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1019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1021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1028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1030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1032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1034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1036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1039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1041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1995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1042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1044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1046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1048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6" t="s">
        <v>1052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1054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1056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9" t="s">
        <v>1058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5" t="s">
        <v>1060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8" t="s">
        <v>1062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1065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1067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1069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1071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1075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1078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1080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1082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1085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1087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1089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1092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1094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1096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3" t="s">
        <v>1098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1958</v>
      </c>
      <c r="K79" s="1084"/>
      <c r="L79" s="1097">
        <f>+IF($P$2=33,$Q79,0)</f>
        <v>0</v>
      </c>
      <c r="M79" s="1084"/>
      <c r="N79" s="1098">
        <f>+ROUND(+G79+J79+L79,0)</f>
        <v>1958</v>
      </c>
      <c r="O79" s="1086"/>
      <c r="P79" s="1096">
        <f>+ROUND(OTCHET!E419,0)</f>
        <v>0</v>
      </c>
      <c r="Q79" s="1097">
        <f>+ROUND(OTCHET!L419,0)</f>
        <v>1958</v>
      </c>
      <c r="R79" s="1035"/>
      <c r="S79" s="1676" t="s">
        <v>1101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-1523</v>
      </c>
      <c r="K80" s="1084"/>
      <c r="L80" s="1109">
        <f>+IF($P$2=33,$Q80,0)</f>
        <v>0</v>
      </c>
      <c r="M80" s="1084"/>
      <c r="N80" s="1110">
        <f>+ROUND(+G80+J80+L80,0)</f>
        <v>-1523</v>
      </c>
      <c r="O80" s="1086"/>
      <c r="P80" s="1108">
        <f>+ROUND(OTCHET!E429,0)</f>
        <v>0</v>
      </c>
      <c r="Q80" s="1109">
        <f>+ROUND(OTCHET!L429,0)</f>
        <v>-1523</v>
      </c>
      <c r="R80" s="1035"/>
      <c r="S80" s="1679" t="s">
        <v>1103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435</v>
      </c>
      <c r="K81" s="1084"/>
      <c r="L81" s="1231">
        <f>+ROUND(L79+L80,0)</f>
        <v>0</v>
      </c>
      <c r="M81" s="1084"/>
      <c r="N81" s="1232">
        <f>+ROUND(N79+N80,0)</f>
        <v>435</v>
      </c>
      <c r="O81" s="1086"/>
      <c r="P81" s="1230">
        <f>+ROUND(P79+P80,0)</f>
        <v>0</v>
      </c>
      <c r="Q81" s="1231">
        <f>+ROUND(Q79+Q80,0)</f>
        <v>435</v>
      </c>
      <c r="R81" s="1035"/>
      <c r="S81" s="1706" t="s">
        <v>1105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435</v>
      </c>
      <c r="K83" s="1084"/>
      <c r="L83" s="1244">
        <f>+ROUND(L48,0)-ROUND(L77,0)+ROUND(L81,0)</f>
        <v>0</v>
      </c>
      <c r="M83" s="1084"/>
      <c r="N83" s="1245">
        <f>+ROUND(N48,0)-ROUND(N77,0)+ROUND(N81,0)</f>
        <v>435</v>
      </c>
      <c r="O83" s="1246"/>
      <c r="P83" s="1243">
        <f>+ROUND(P48,0)-ROUND(P77,0)+ROUND(P81,0)</f>
        <v>0</v>
      </c>
      <c r="Q83" s="1244">
        <f>+ROUND(Q48,0)-ROUND(Q77,0)+ROUND(Q81,0)</f>
        <v>435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-435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-435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-435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1111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1113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1115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1118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1120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1122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1124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1126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1129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1131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1133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1135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1139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1141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1143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1146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1148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1150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1153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1155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1157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1160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1162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1164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1166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1169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-435</v>
      </c>
      <c r="K123" s="1084"/>
      <c r="L123" s="1109">
        <f>+IF($P$2=33,$Q123,0)</f>
        <v>0</v>
      </c>
      <c r="M123" s="1084"/>
      <c r="N123" s="1110">
        <f>+ROUND(+G123+J123+L123,0)</f>
        <v>-435</v>
      </c>
      <c r="O123" s="1086"/>
      <c r="P123" s="1108">
        <f>+ROUND(OTCHET!E524,0)</f>
        <v>0</v>
      </c>
      <c r="Q123" s="1109">
        <f>+ROUND(OTCHET!L524,0)</f>
        <v>-435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1173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1175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-435</v>
      </c>
      <c r="K127" s="1084"/>
      <c r="L127" s="1231">
        <f>+ROUND(+SUM(L122:L126),0)</f>
        <v>0</v>
      </c>
      <c r="M127" s="1084"/>
      <c r="N127" s="1232">
        <f>+ROUND(+SUM(N122:N126),0)</f>
        <v>-435</v>
      </c>
      <c r="O127" s="1086"/>
      <c r="P127" s="1230">
        <f>+ROUND(+SUM(P122:P126),0)</f>
        <v>0</v>
      </c>
      <c r="Q127" s="1231">
        <f>+ROUND(+SUM(Q122:Q126),0)</f>
        <v>-435</v>
      </c>
      <c r="R127" s="1035"/>
      <c r="S127" s="1706" t="s">
        <v>1177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1180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1182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8" t="s">
        <v>1184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1186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0</v>
      </c>
      <c r="D134" s="1236" t="s">
        <v>1188</v>
      </c>
      <c r="E134" s="1008"/>
      <c r="F134" s="1725"/>
      <c r="G134" s="1725"/>
      <c r="H134" s="1008"/>
      <c r="I134" s="1293" t="s">
        <v>1189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Патриарх Евтимий</v>
      </c>
      <c r="C11" s="694"/>
      <c r="D11" s="694"/>
      <c r="E11" s="695" t="s">
        <v>954</v>
      </c>
      <c r="F11" s="696">
        <f>OTCHET!F9</f>
        <v>45016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1996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0</v>
      </c>
      <c r="F42" s="1618">
        <f t="shared" si="1"/>
        <v>0</v>
      </c>
      <c r="G42" s="1619">
        <f>+OTCHET!I196+OTCHET!I204</f>
        <v>0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435</v>
      </c>
      <c r="G56" s="882">
        <f>+G57+G58+G62</f>
        <v>435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435</v>
      </c>
      <c r="G58" s="891">
        <f>+OTCHET!I383+OTCHET!I391+OTCHET!I396+OTCHET!I399+OTCHET!I402+OTCHET!I405+OTCHET!I406+OTCHET!I409+OTCHET!I422+OTCHET!I423+OTCHET!I424+OTCHET!I425+OTCHET!I426</f>
        <v>435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-1523</v>
      </c>
      <c r="G59" s="895">
        <f>+OTCHET!I422+OTCHET!I423+OTCHET!I424+OTCHET!I425+OTCHET!I426</f>
        <v>-1523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1991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0</v>
      </c>
      <c r="F64" s="916">
        <f>+F22-F38+F56-F63</f>
        <v>435</v>
      </c>
      <c r="G64" s="917">
        <f>+G22-G38+G56-G63</f>
        <v>435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-435</v>
      </c>
      <c r="G66" s="927">
        <f>SUM(+G68+G76+G77+G84+G85+G86+G89+G90+G91+G92+G93+G94+G95)</f>
        <v>-435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0</v>
      </c>
      <c r="F86" s="894">
        <f>+F87+F88</f>
        <v>-435</v>
      </c>
      <c r="G86" s="895">
        <f>+G87+G88</f>
        <v>-435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-435</v>
      </c>
      <c r="G88" s="953">
        <f>+OTCHET!I521+OTCHET!I524+OTCHET!I544</f>
        <v>-435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2079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КСФ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2081</v>
      </c>
      <c r="C9" s="1767"/>
      <c r="D9" s="1768"/>
      <c r="E9" s="115">
        <f>DATE($C$3,1,1)</f>
        <v>44927</v>
      </c>
      <c r="F9" s="116">
        <v>45016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март</v>
      </c>
      <c r="G10" s="113"/>
      <c r="H10" s="114"/>
      <c r="I10" s="1836" t="s">
        <v>953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947</v>
      </c>
      <c r="F12" s="1570" t="s">
        <v>1380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2080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2037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КСФ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ОУ Патриарх Евтимий</v>
      </c>
      <c r="C176" s="1779"/>
      <c r="D176" s="1780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1642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1647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1644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1645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899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СРЕДСТВАТА ОТ ЕВРОПЕЙСКИЯ СЪЮЗ - КСФ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ОУ Патриарх Евтимий</v>
      </c>
      <c r="C350" s="1779"/>
      <c r="D350" s="1780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1994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1993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2038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1958</v>
      </c>
      <c r="J399" s="440">
        <f t="shared" si="89"/>
        <v>0</v>
      </c>
      <c r="K399" s="441">
        <f>SUM(K400:K401)</f>
        <v>0</v>
      </c>
      <c r="L399" s="1367">
        <f t="shared" si="89"/>
        <v>1958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0</v>
      </c>
      <c r="F400" s="158"/>
      <c r="G400" s="159"/>
      <c r="H400" s="154">
        <v>0</v>
      </c>
      <c r="I400" s="158">
        <v>1958</v>
      </c>
      <c r="J400" s="159"/>
      <c r="K400" s="154">
        <v>0</v>
      </c>
      <c r="L400" s="1368">
        <f>I400+J400+K400</f>
        <v>1958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906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1958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1958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2">
        <v>0</v>
      </c>
      <c r="I424" s="479">
        <v>-1523</v>
      </c>
      <c r="J424" s="480"/>
      <c r="K424" s="1462">
        <v>0</v>
      </c>
      <c r="L424" s="1367">
        <f>I424+J424+K424</f>
        <v>-1523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910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-1523</v>
      </c>
      <c r="J429" s="510">
        <f t="shared" si="97"/>
        <v>0</v>
      </c>
      <c r="K429" s="511">
        <f t="shared" si="97"/>
        <v>0</v>
      </c>
      <c r="L429" s="508">
        <f t="shared" si="97"/>
        <v>-1523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СМЕТКИТЕ ЗА СРЕДСТВАТА ОТ ЕВРОПЕЙСКИЯ СЪЮЗ - КСФ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ОУ Патриарх Евтимий</v>
      </c>
      <c r="C435" s="1779"/>
      <c r="D435" s="1780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435</v>
      </c>
      <c r="J445" s="539">
        <f t="shared" si="99"/>
        <v>0</v>
      </c>
      <c r="K445" s="540">
        <f t="shared" si="99"/>
        <v>0</v>
      </c>
      <c r="L445" s="541">
        <f t="shared" si="99"/>
        <v>435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-435</v>
      </c>
      <c r="J446" s="546">
        <f t="shared" si="100"/>
        <v>0</v>
      </c>
      <c r="K446" s="547">
        <f t="shared" si="100"/>
        <v>0</v>
      </c>
      <c r="L446" s="548">
        <f>+L597</f>
        <v>-435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СМЕТКИТЕ ЗА СРЕДСТВАТА ОТ ЕВРОПЕЙСКИЯ СЪЮЗ - КСФ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ОУ Патриарх Евтимий</v>
      </c>
      <c r="C451" s="1779"/>
      <c r="D451" s="1780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1940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914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919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920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921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922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-435</v>
      </c>
      <c r="J524" s="569">
        <f t="shared" si="120"/>
        <v>0</v>
      </c>
      <c r="K524" s="570">
        <f t="shared" si="120"/>
        <v>0</v>
      </c>
      <c r="L524" s="567">
        <f t="shared" si="120"/>
        <v>-435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0</v>
      </c>
      <c r="F527" s="158"/>
      <c r="G527" s="159"/>
      <c r="H527" s="574">
        <v>0</v>
      </c>
      <c r="I527" s="158">
        <v>-435</v>
      </c>
      <c r="J527" s="159"/>
      <c r="K527" s="574">
        <v>0</v>
      </c>
      <c r="L527" s="1376">
        <f t="shared" si="116"/>
        <v>-435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924</v>
      </c>
      <c r="D535" s="1812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925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926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927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936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941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818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-435</v>
      </c>
      <c r="J597" s="653">
        <f t="shared" si="133"/>
        <v>0</v>
      </c>
      <c r="K597" s="655">
        <f t="shared" si="133"/>
        <v>0</v>
      </c>
      <c r="L597" s="651">
        <f t="shared" si="133"/>
        <v>-435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862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/>
      <c r="E603" s="660"/>
      <c r="F603" s="218" t="s">
        <v>864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865</v>
      </c>
      <c r="C604" s="1827"/>
      <c r="D604" s="661" t="s">
        <v>866</v>
      </c>
      <c r="E604" s="662"/>
      <c r="F604" s="663"/>
      <c r="G604" s="1828" t="s">
        <v>862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867</v>
      </c>
      <c r="E605" s="665"/>
      <c r="F605" s="666"/>
      <c r="G605" s="667" t="s">
        <v>868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2076</v>
      </c>
      <c r="C152" s="1487">
        <v>5541</v>
      </c>
    </row>
    <row r="153" spans="1:3" ht="15.75">
      <c r="A153" s="1487">
        <v>5545</v>
      </c>
      <c r="B153" s="1499" t="s">
        <v>2077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2078</v>
      </c>
      <c r="C162" s="1487">
        <v>5561</v>
      </c>
    </row>
    <row r="163" spans="1:3" ht="15.75">
      <c r="A163" s="1487">
        <v>5562</v>
      </c>
      <c r="B163" s="1501" t="s">
        <v>1997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2041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49" t="s">
        <v>629</v>
      </c>
      <c r="B283" s="1650"/>
      <c r="C283" s="1650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2039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2040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2049</v>
      </c>
      <c r="B306" s="1508"/>
      <c r="C306" s="1508"/>
    </row>
    <row r="307" spans="1:3" ht="14.25">
      <c r="A307" s="1507" t="s">
        <v>2050</v>
      </c>
      <c r="B307" s="1508" t="s">
        <v>2051</v>
      </c>
      <c r="C307" s="1508" t="s">
        <v>2049</v>
      </c>
    </row>
    <row r="308" spans="1:3" ht="14.25">
      <c r="A308" s="1507" t="s">
        <v>2052</v>
      </c>
      <c r="B308" s="1508" t="s">
        <v>2053</v>
      </c>
      <c r="C308" s="1508" t="s">
        <v>2049</v>
      </c>
    </row>
    <row r="309" spans="1:3" ht="14.25">
      <c r="A309" s="1507" t="s">
        <v>2054</v>
      </c>
      <c r="B309" s="1508" t="s">
        <v>2055</v>
      </c>
      <c r="C309" s="1508" t="s">
        <v>2049</v>
      </c>
    </row>
    <row r="310" spans="1:3" ht="14.25">
      <c r="A310" s="1507" t="s">
        <v>2056</v>
      </c>
      <c r="B310" s="1508" t="s">
        <v>2057</v>
      </c>
      <c r="C310" s="1508" t="s">
        <v>2049</v>
      </c>
    </row>
    <row r="311" spans="1:3" ht="14.25">
      <c r="A311" s="1507" t="s">
        <v>2058</v>
      </c>
      <c r="B311" s="1508" t="s">
        <v>2059</v>
      </c>
      <c r="C311" s="1508" t="s">
        <v>2049</v>
      </c>
    </row>
    <row r="312" spans="1:3" ht="14.25">
      <c r="A312" s="1507" t="s">
        <v>2060</v>
      </c>
      <c r="B312" s="1508" t="s">
        <v>2061</v>
      </c>
      <c r="C312" s="1508" t="s">
        <v>2049</v>
      </c>
    </row>
    <row r="313" spans="1:3" ht="14.25">
      <c r="A313" s="1507" t="s">
        <v>2062</v>
      </c>
      <c r="B313" s="1508" t="s">
        <v>2063</v>
      </c>
      <c r="C313" s="1508" t="s">
        <v>2049</v>
      </c>
    </row>
    <row r="314" spans="1:3" ht="14.25">
      <c r="A314" s="1507" t="s">
        <v>2064</v>
      </c>
      <c r="B314" s="1508" t="s">
        <v>2065</v>
      </c>
      <c r="C314" s="1508" t="s">
        <v>2049</v>
      </c>
    </row>
    <row r="315" spans="1:3" ht="14.25">
      <c r="A315" s="1507" t="s">
        <v>2066</v>
      </c>
      <c r="B315" s="1508" t="s">
        <v>2067</v>
      </c>
      <c r="C315" s="1508" t="s">
        <v>2049</v>
      </c>
    </row>
    <row r="316" spans="1:3" ht="14.25">
      <c r="A316" s="1507" t="s">
        <v>2068</v>
      </c>
      <c r="B316" s="1508" t="s">
        <v>2069</v>
      </c>
      <c r="C316" s="1508" t="s">
        <v>2049</v>
      </c>
    </row>
    <row r="317" spans="1:3" ht="14.25">
      <c r="A317" s="1507" t="s">
        <v>2070</v>
      </c>
      <c r="B317" s="1508" t="s">
        <v>2071</v>
      </c>
      <c r="C317" s="1508" t="s">
        <v>2049</v>
      </c>
    </row>
    <row r="318" spans="1:3" ht="14.25">
      <c r="A318" s="1507" t="s">
        <v>2072</v>
      </c>
      <c r="B318" s="1508" t="s">
        <v>2073</v>
      </c>
      <c r="C318" s="1508" t="s">
        <v>2049</v>
      </c>
    </row>
    <row r="319" spans="1:3" ht="14.25">
      <c r="A319" s="1507" t="s">
        <v>2074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1998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1999</v>
      </c>
      <c r="E378" s="1537"/>
    </row>
    <row r="379" spans="1:5" ht="18">
      <c r="A379" s="1531" t="s">
        <v>1290</v>
      </c>
      <c r="B379" s="1530" t="s">
        <v>2000</v>
      </c>
      <c r="E379" s="1537"/>
    </row>
    <row r="380" spans="1:5" ht="18">
      <c r="A380" s="1531" t="s">
        <v>1291</v>
      </c>
      <c r="B380" s="1532" t="s">
        <v>2001</v>
      </c>
      <c r="E380" s="1537"/>
    </row>
    <row r="381" spans="1:5" ht="18">
      <c r="A381" s="1531" t="s">
        <v>1292</v>
      </c>
      <c r="B381" s="1533" t="s">
        <v>2002</v>
      </c>
      <c r="E381" s="1537"/>
    </row>
    <row r="382" spans="1:5" ht="18">
      <c r="A382" s="1531" t="s">
        <v>1293</v>
      </c>
      <c r="B382" s="1533" t="s">
        <v>2003</v>
      </c>
      <c r="E382" s="1537"/>
    </row>
    <row r="383" spans="1:5" ht="18">
      <c r="A383" s="1531" t="s">
        <v>1294</v>
      </c>
      <c r="B383" s="1533" t="s">
        <v>2004</v>
      </c>
      <c r="E383" s="1537"/>
    </row>
    <row r="384" spans="1:5" ht="18">
      <c r="A384" s="1531" t="s">
        <v>1295</v>
      </c>
      <c r="B384" s="1533" t="s">
        <v>2005</v>
      </c>
      <c r="E384" s="1537"/>
    </row>
    <row r="385" spans="1:5" ht="18">
      <c r="A385" s="1531" t="s">
        <v>1296</v>
      </c>
      <c r="B385" s="1533" t="s">
        <v>2006</v>
      </c>
      <c r="E385" s="1537"/>
    </row>
    <row r="386" spans="1:5" ht="18">
      <c r="A386" s="1531" t="s">
        <v>1297</v>
      </c>
      <c r="B386" s="1534" t="s">
        <v>2007</v>
      </c>
      <c r="E386" s="1537"/>
    </row>
    <row r="387" spans="1:5" ht="18">
      <c r="A387" s="1531" t="s">
        <v>1298</v>
      </c>
      <c r="B387" s="1534" t="s">
        <v>2008</v>
      </c>
      <c r="E387" s="1537"/>
    </row>
    <row r="388" spans="1:5" ht="18">
      <c r="A388" s="1531" t="s">
        <v>1299</v>
      </c>
      <c r="B388" s="1534" t="s">
        <v>2009</v>
      </c>
      <c r="E388" s="1537"/>
    </row>
    <row r="389" spans="1:5" ht="18">
      <c r="A389" s="1531" t="s">
        <v>1300</v>
      </c>
      <c r="B389" s="1534" t="s">
        <v>2010</v>
      </c>
      <c r="E389" s="1537"/>
    </row>
    <row r="390" spans="1:5" ht="18">
      <c r="A390" s="1531" t="s">
        <v>1301</v>
      </c>
      <c r="B390" s="1535" t="s">
        <v>2011</v>
      </c>
      <c r="E390" s="1537"/>
    </row>
    <row r="391" spans="1:5" ht="18">
      <c r="A391" s="1531" t="s">
        <v>1302</v>
      </c>
      <c r="B391" s="1535" t="s">
        <v>2012</v>
      </c>
      <c r="E391" s="1537"/>
    </row>
    <row r="392" spans="1:5" ht="18">
      <c r="A392" s="1531" t="s">
        <v>1303</v>
      </c>
      <c r="B392" s="1534" t="s">
        <v>2013</v>
      </c>
      <c r="E392" s="1537"/>
    </row>
    <row r="393" spans="1:5" ht="18">
      <c r="A393" s="1531" t="s">
        <v>1304</v>
      </c>
      <c r="B393" s="1534" t="s">
        <v>2014</v>
      </c>
      <c r="C393" s="1536" t="s">
        <v>179</v>
      </c>
      <c r="E393" s="1537"/>
    </row>
    <row r="394" spans="1:5" ht="18">
      <c r="A394" s="1531" t="s">
        <v>1305</v>
      </c>
      <c r="B394" s="1533" t="s">
        <v>2015</v>
      </c>
      <c r="C394" s="1536" t="s">
        <v>179</v>
      </c>
      <c r="E394" s="1537"/>
    </row>
    <row r="395" spans="1:5" ht="18">
      <c r="A395" s="1531" t="s">
        <v>1306</v>
      </c>
      <c r="B395" s="1534" t="s">
        <v>2016</v>
      </c>
      <c r="C395" s="1536" t="s">
        <v>179</v>
      </c>
      <c r="E395" s="1537"/>
    </row>
    <row r="396" spans="1:5" ht="18">
      <c r="A396" s="1531" t="s">
        <v>1307</v>
      </c>
      <c r="B396" s="1534" t="s">
        <v>2017</v>
      </c>
      <c r="C396" s="1536" t="s">
        <v>179</v>
      </c>
      <c r="E396" s="1537"/>
    </row>
    <row r="397" spans="1:5" ht="18">
      <c r="A397" s="1531" t="s">
        <v>1308</v>
      </c>
      <c r="B397" s="1534" t="s">
        <v>2018</v>
      </c>
      <c r="C397" s="1536" t="s">
        <v>179</v>
      </c>
      <c r="E397" s="1537"/>
    </row>
    <row r="398" spans="1:5" ht="18">
      <c r="A398" s="1531" t="s">
        <v>1309</v>
      </c>
      <c r="B398" s="1534" t="s">
        <v>2019</v>
      </c>
      <c r="C398" s="1536" t="s">
        <v>179</v>
      </c>
      <c r="E398" s="1537"/>
    </row>
    <row r="399" spans="1:5" ht="18">
      <c r="A399" s="1531" t="s">
        <v>1310</v>
      </c>
      <c r="B399" s="1534" t="s">
        <v>2020</v>
      </c>
      <c r="C399" s="1536" t="s">
        <v>179</v>
      </c>
      <c r="E399" s="1537"/>
    </row>
    <row r="400" spans="1:5" ht="18">
      <c r="A400" s="1531" t="s">
        <v>1311</v>
      </c>
      <c r="B400" s="1534" t="s">
        <v>2021</v>
      </c>
      <c r="C400" s="1536" t="s">
        <v>179</v>
      </c>
      <c r="E400" s="1537"/>
    </row>
    <row r="401" spans="1:5" ht="18">
      <c r="A401" s="1531" t="s">
        <v>1312</v>
      </c>
      <c r="B401" s="1534" t="s">
        <v>2022</v>
      </c>
      <c r="C401" s="1536" t="s">
        <v>179</v>
      </c>
      <c r="E401" s="1537"/>
    </row>
    <row r="402" spans="1:5" ht="18">
      <c r="A402" s="1531" t="s">
        <v>1313</v>
      </c>
      <c r="B402" s="1533" t="s">
        <v>2023</v>
      </c>
      <c r="C402" s="1536" t="s">
        <v>179</v>
      </c>
      <c r="E402" s="1537"/>
    </row>
    <row r="403" spans="1:5" ht="18">
      <c r="A403" s="1531" t="s">
        <v>1314</v>
      </c>
      <c r="B403" s="1534" t="s">
        <v>2024</v>
      </c>
      <c r="C403" s="1536" t="s">
        <v>179</v>
      </c>
      <c r="E403" s="1537"/>
    </row>
    <row r="404" spans="1:5" ht="18">
      <c r="A404" s="1531" t="s">
        <v>1315</v>
      </c>
      <c r="B404" s="1533" t="s">
        <v>2025</v>
      </c>
      <c r="C404" s="1536" t="s">
        <v>179</v>
      </c>
      <c r="E404" s="1537"/>
    </row>
    <row r="405" spans="1:5" ht="18">
      <c r="A405" s="1531" t="s">
        <v>1316</v>
      </c>
      <c r="B405" s="1533" t="s">
        <v>2026</v>
      </c>
      <c r="C405" s="1536" t="s">
        <v>179</v>
      </c>
      <c r="E405" s="1537"/>
    </row>
    <row r="406" spans="1:5" ht="18">
      <c r="A406" s="1531" t="s">
        <v>1317</v>
      </c>
      <c r="B406" s="1533" t="s">
        <v>2027</v>
      </c>
      <c r="C406" s="1536" t="s">
        <v>179</v>
      </c>
      <c r="E406" s="1537"/>
    </row>
    <row r="407" spans="1:5" ht="18">
      <c r="A407" s="1531" t="s">
        <v>1318</v>
      </c>
      <c r="B407" s="1533" t="s">
        <v>2028</v>
      </c>
      <c r="C407" s="1536" t="s">
        <v>179</v>
      </c>
      <c r="E407" s="1537"/>
    </row>
    <row r="408" spans="1:5" ht="18">
      <c r="A408" s="1531" t="s">
        <v>1319</v>
      </c>
      <c r="B408" s="1533" t="s">
        <v>2029</v>
      </c>
      <c r="C408" s="1536" t="s">
        <v>179</v>
      </c>
      <c r="E408" s="1537"/>
    </row>
    <row r="409" spans="1:5" ht="18">
      <c r="A409" s="1531" t="s">
        <v>1320</v>
      </c>
      <c r="B409" s="1533" t="s">
        <v>2030</v>
      </c>
      <c r="C409" s="1536" t="s">
        <v>179</v>
      </c>
      <c r="E409" s="1537"/>
    </row>
    <row r="410" spans="1:5" ht="18">
      <c r="A410" s="1531" t="s">
        <v>1321</v>
      </c>
      <c r="B410" s="1533" t="s">
        <v>2031</v>
      </c>
      <c r="C410" s="1536" t="s">
        <v>179</v>
      </c>
      <c r="E410" s="1537"/>
    </row>
    <row r="411" spans="1:5" ht="18">
      <c r="A411" s="1531" t="s">
        <v>1322</v>
      </c>
      <c r="B411" s="1533" t="s">
        <v>2032</v>
      </c>
      <c r="C411" s="1536" t="s">
        <v>179</v>
      </c>
      <c r="E411" s="1537"/>
    </row>
    <row r="412" spans="1:5" ht="18">
      <c r="A412" s="1531" t="s">
        <v>1323</v>
      </c>
      <c r="B412" s="1538" t="s">
        <v>2033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2034</v>
      </c>
      <c r="C416" s="1536" t="s">
        <v>179</v>
      </c>
      <c r="E416" s="1537"/>
    </row>
    <row r="417" spans="1:5" ht="18">
      <c r="A417" s="1531" t="s">
        <v>1327</v>
      </c>
      <c r="B417" s="1518" t="s">
        <v>2035</v>
      </c>
      <c r="C417" s="1536" t="s">
        <v>179</v>
      </c>
      <c r="E417" s="1537"/>
    </row>
    <row r="418" spans="1:5" ht="18">
      <c r="A418" s="1576" t="s">
        <v>1328</v>
      </c>
      <c r="B418" s="1543" t="s">
        <v>2036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.75">
      <c r="A600" s="1531" t="s">
        <v>1505</v>
      </c>
      <c r="B600" s="1553" t="s">
        <v>1826</v>
      </c>
      <c r="C600" s="1536" t="s">
        <v>179</v>
      </c>
      <c r="E600" s="1537"/>
    </row>
    <row r="601" spans="1:5" ht="18.75">
      <c r="A601" s="1531" t="s">
        <v>1506</v>
      </c>
      <c r="B601" s="1554" t="s">
        <v>1827</v>
      </c>
      <c r="C601" s="1536" t="s">
        <v>179</v>
      </c>
      <c r="E601" s="1537"/>
    </row>
    <row r="602" spans="1:5" ht="18.75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1990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2075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1646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1647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1644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1645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899</v>
      </c>
      <c r="K136" s="1792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Ani OUPE</cp:lastModifiedBy>
  <cp:lastPrinted>2019-01-10T13:58:54Z</cp:lastPrinted>
  <dcterms:created xsi:type="dcterms:W3CDTF">1997-12-10T11:54:07Z</dcterms:created>
  <dcterms:modified xsi:type="dcterms:W3CDTF">2023-04-24T10:18:47Z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